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9930" activeTab="0"/>
  </bookViews>
  <sheets>
    <sheet name="T10" sheetId="1" r:id="rId1"/>
  </sheets>
  <definedNames>
    <definedName name="_xlnm.Print_Area" localSheetId="0">'T10'!$A$1:$N$21</definedName>
  </definedNames>
  <calcPr fullCalcOnLoad="1"/>
</workbook>
</file>

<file path=xl/sharedStrings.xml><?xml version="1.0" encoding="utf-8"?>
<sst xmlns="http://schemas.openxmlformats.org/spreadsheetml/2006/main" count="31" uniqueCount="31">
  <si>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</si>
  <si>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</si>
  <si>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</si>
  <si>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</si>
  <si>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</si>
  <si>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</si>
  <si>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</si>
  <si>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</si>
  <si>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</si>
  <si>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</si>
  <si>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</si>
  <si>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</si>
  <si>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</si>
  <si>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</si>
  <si>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</si>
  <si>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Jan</t>
  </si>
  <si>
    <t>Feb</t>
  </si>
  <si>
    <t>Mar</t>
  </si>
  <si>
    <t>May</t>
  </si>
  <si>
    <t>Aug</t>
  </si>
  <si>
    <t>Sep</t>
  </si>
  <si>
    <t>Oct</t>
  </si>
  <si>
    <t>Nov</t>
  </si>
  <si>
    <t>Dec</t>
  </si>
  <si>
    <t>Total</t>
  </si>
  <si>
    <t>ARIZONA</t>
  </si>
  <si>
    <t>Apr</t>
  </si>
  <si>
    <t>Jun</t>
  </si>
  <si>
    <t>Jul</t>
  </si>
  <si>
    <t>* Divorces and annulments granted.</t>
  </si>
  <si>
    <r>
      <t>T10.  DISSOLUTIONS</t>
    </r>
    <r>
      <rPr>
        <b/>
        <sz val="7"/>
        <rFont val="Verdana"/>
        <family val="2"/>
      </rPr>
      <t>*</t>
    </r>
    <r>
      <rPr>
        <b/>
        <sz val="9"/>
        <rFont val="Verdana"/>
        <family val="2"/>
      </rPr>
      <t xml:space="preserve"> OF MARRIAGE BY COUNTY OF OCCURRENCE AND MONTH, ARIZONA, 2011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</si>
</sst>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_(* #,##0_);_(* \(#,##0\);_(* &quot;-&quot;??_);_(@_)"/>
    <numFmt numFmtId="169" formatCode="#,##0.0"/>
    <numFmt numFmtId="170" formatCode="_(* #,##0.0_);_(* \(#,##0.0\);_(* &quot;-&quot;??_);_(@_)"/>
  </numFmts>
  <fonts count="42">
    <font>
      <sz val="10"/>
      <name val="Arial"/>
      <family val="0"/>
    </font>
    <font>
      <b/>
      <sz val="9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indent="4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" fontId="3" fillId="0" borderId="15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3" fontId="3" fillId="33" borderId="15" xfId="0" applyNumberFormat="1" applyFont="1" applyFill="1" applyBorder="1" applyAlignment="1">
      <alignment horizontal="right" vertical="center"/>
    </xf>
    <xf numFmtId="3" fontId="3" fillId="34" borderId="18" xfId="42" applyNumberFormat="1" applyFont="1" applyFill="1" applyBorder="1" applyAlignment="1">
      <alignment horizontal="right" vertical="center" wrapText="1"/>
    </xf>
    <xf numFmtId="3" fontId="3" fillId="0" borderId="18" xfId="42" applyNumberFormat="1" applyFont="1" applyFill="1" applyBorder="1" applyAlignment="1">
      <alignment horizontal="right" vertical="center" wrapText="1"/>
    </xf>
    <xf numFmtId="3" fontId="3" fillId="35" borderId="18" xfId="42" applyNumberFormat="1" applyFont="1" applyFill="1" applyBorder="1" applyAlignment="1">
      <alignment horizontal="right" vertical="center" wrapText="1"/>
    </xf>
    <xf numFmtId="3" fontId="3" fillId="36" borderId="18" xfId="42" applyNumberFormat="1" applyFont="1" applyFill="1" applyBorder="1" applyAlignment="1">
      <alignment horizontal="right" vertical="center" wrapText="1"/>
    </xf>
    <xf numFmtId="3" fontId="3" fillId="0" borderId="19" xfId="42" applyNumberFormat="1" applyFont="1" applyFill="1" applyBorder="1" applyAlignment="1">
      <alignment horizontal="right" vertical="center" wrapText="1"/>
    </xf>
    <xf numFmtId="3" fontId="3" fillId="34" borderId="19" xfId="42" applyNumberFormat="1" applyFont="1" applyFill="1" applyBorder="1" applyAlignment="1">
      <alignment horizontal="right" vertical="center" wrapText="1"/>
    </xf>
    <xf numFmtId="3" fontId="3" fillId="36" borderId="19" xfId="42" applyNumberFormat="1" applyFont="1" applyFill="1" applyBorder="1" applyAlignment="1">
      <alignment horizontal="right" vertical="center" wrapText="1"/>
    </xf>
    <xf numFmtId="3" fontId="3" fillId="35" borderId="19" xfId="42" applyNumberFormat="1" applyFont="1" applyFill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/>
    </xf>
    <xf numFmtId="3" fontId="3" fillId="36" borderId="19" xfId="0" applyNumberFormat="1" applyFont="1" applyFill="1" applyBorder="1" applyAlignment="1">
      <alignment horizontal="right" vertical="center"/>
    </xf>
    <xf numFmtId="3" fontId="3" fillId="34" borderId="20" xfId="42" applyNumberFormat="1" applyFont="1" applyFill="1" applyBorder="1" applyAlignment="1">
      <alignment horizontal="right" vertical="center" wrapText="1"/>
    </xf>
    <xf numFmtId="3" fontId="3" fillId="0" borderId="20" xfId="42" applyNumberFormat="1" applyFont="1" applyFill="1" applyBorder="1" applyAlignment="1">
      <alignment horizontal="right" vertical="center" wrapText="1"/>
    </xf>
    <xf numFmtId="3" fontId="3" fillId="35" borderId="20" xfId="42" applyNumberFormat="1" applyFont="1" applyFill="1" applyBorder="1" applyAlignment="1">
      <alignment horizontal="right" vertical="center" wrapText="1"/>
    </xf>
    <xf numFmtId="3" fontId="3" fillId="36" borderId="20" xfId="42" applyNumberFormat="1" applyFont="1" applyFill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/>
    </xf>
    <xf numFmtId="3" fontId="3" fillId="34" borderId="22" xfId="42" applyNumberFormat="1" applyFont="1" applyFill="1" applyBorder="1" applyAlignment="1">
      <alignment horizontal="right" vertical="center" wrapText="1"/>
    </xf>
    <xf numFmtId="3" fontId="3" fillId="34" borderId="23" xfId="42" applyNumberFormat="1" applyFont="1" applyFill="1" applyBorder="1" applyAlignment="1">
      <alignment horizontal="right" vertical="center" wrapText="1"/>
    </xf>
    <xf numFmtId="3" fontId="3" fillId="36" borderId="23" xfId="0" applyNumberFormat="1" applyFont="1" applyFill="1" applyBorder="1" applyAlignment="1">
      <alignment horizontal="right" vertical="center"/>
    </xf>
    <xf numFmtId="3" fontId="3" fillId="35" borderId="23" xfId="42" applyNumberFormat="1" applyFont="1" applyFill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/>
    </xf>
    <xf numFmtId="3" fontId="3" fillId="35" borderId="24" xfId="42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/>
    </xf>
    <xf numFmtId="3" fontId="3" fillId="0" borderId="25" xfId="42" applyNumberFormat="1" applyFont="1" applyFill="1" applyBorder="1" applyAlignment="1">
      <alignment horizontal="right" vertical="center" wrapText="1"/>
    </xf>
    <xf numFmtId="3" fontId="3" fillId="0" borderId="26" xfId="42" applyNumberFormat="1" applyFont="1" applyFill="1" applyBorder="1" applyAlignment="1">
      <alignment horizontal="right" vertical="center" wrapText="1"/>
    </xf>
    <xf numFmtId="3" fontId="3" fillId="0" borderId="27" xfId="42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A1" sqref="A1:N21"/>
    </sheetView>
  </sheetViews>
  <sheetFormatPr defaultColWidth="9.140625" defaultRowHeight="12.75"/>
  <cols>
    <col min="1" max="1" width="11.7109375" style="0" customWidth="1"/>
    <col min="2" max="14" width="8.140625" style="0" customWidth="1"/>
  </cols>
  <sheetData>
    <row r="1" spans="1:14" ht="12.75" customHeight="1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1" customHeight="1">
      <c r="A3" s="6"/>
      <c r="B3" s="12" t="s">
        <v>15</v>
      </c>
      <c r="C3" s="12" t="s">
        <v>16</v>
      </c>
      <c r="D3" s="12" t="s">
        <v>17</v>
      </c>
      <c r="E3" s="12" t="s">
        <v>26</v>
      </c>
      <c r="F3" s="12" t="s">
        <v>18</v>
      </c>
      <c r="G3" s="12" t="s">
        <v>27</v>
      </c>
      <c r="H3" s="12" t="s">
        <v>28</v>
      </c>
      <c r="I3" s="12" t="s">
        <v>19</v>
      </c>
      <c r="J3" s="12" t="s">
        <v>20</v>
      </c>
      <c r="K3" s="12" t="s">
        <v>21</v>
      </c>
      <c r="L3" s="12" t="s">
        <v>22</v>
      </c>
      <c r="M3" s="13" t="s">
        <v>23</v>
      </c>
      <c r="N3" s="5" t="s">
        <v>24</v>
      </c>
    </row>
    <row r="4" spans="1:14" ht="24.75" customHeight="1">
      <c r="A4" s="7" t="s">
        <v>25</v>
      </c>
      <c r="B4" s="11">
        <v>1865</v>
      </c>
      <c r="C4" s="11">
        <v>1627</v>
      </c>
      <c r="D4" s="11">
        <v>1883</v>
      </c>
      <c r="E4" s="15">
        <v>1946</v>
      </c>
      <c r="F4" s="11">
        <v>1979</v>
      </c>
      <c r="G4" s="11">
        <v>1878</v>
      </c>
      <c r="H4" s="11">
        <v>2391</v>
      </c>
      <c r="I4" s="11">
        <v>2511</v>
      </c>
      <c r="J4" s="11">
        <v>2465</v>
      </c>
      <c r="K4" s="11">
        <v>2346</v>
      </c>
      <c r="L4" s="11">
        <v>2307</v>
      </c>
      <c r="M4" s="30">
        <v>2240</v>
      </c>
      <c r="N4" s="37">
        <v>25438</v>
      </c>
    </row>
    <row r="5" spans="1:14" ht="24.75" customHeight="1">
      <c r="A5" s="8" t="s">
        <v>0</v>
      </c>
      <c r="B5" s="16">
        <v>6</v>
      </c>
      <c r="C5" s="17">
        <v>2</v>
      </c>
      <c r="D5" s="16">
        <v>3</v>
      </c>
      <c r="E5" s="17">
        <v>9</v>
      </c>
      <c r="F5" s="16">
        <v>10</v>
      </c>
      <c r="G5" s="18">
        <v>8</v>
      </c>
      <c r="H5" s="17">
        <v>6</v>
      </c>
      <c r="I5" s="19">
        <f>3+1</f>
        <v>4</v>
      </c>
      <c r="J5" s="19">
        <v>5</v>
      </c>
      <c r="K5" s="17">
        <v>4</v>
      </c>
      <c r="L5" s="19">
        <f>5+1</f>
        <v>6</v>
      </c>
      <c r="M5" s="31">
        <v>6</v>
      </c>
      <c r="N5" s="38">
        <f aca="true" t="shared" si="0" ref="N5:N19">SUM(B5:M5)</f>
        <v>69</v>
      </c>
    </row>
    <row r="6" spans="1:14" ht="24.75" customHeight="1">
      <c r="A6" s="9" t="s">
        <v>1</v>
      </c>
      <c r="B6" s="20">
        <v>36</v>
      </c>
      <c r="C6" s="20">
        <v>41</v>
      </c>
      <c r="D6" s="20">
        <v>55</v>
      </c>
      <c r="E6" s="20">
        <f>52+1</f>
        <v>53</v>
      </c>
      <c r="F6" s="21">
        <v>48</v>
      </c>
      <c r="G6" s="21">
        <v>54</v>
      </c>
      <c r="H6" s="20">
        <v>39</v>
      </c>
      <c r="I6" s="22">
        <v>59</v>
      </c>
      <c r="J6" s="20">
        <v>55</v>
      </c>
      <c r="K6" s="20">
        <v>57</v>
      </c>
      <c r="L6" s="22">
        <v>41</v>
      </c>
      <c r="M6" s="32">
        <v>51</v>
      </c>
      <c r="N6" s="39">
        <f t="shared" si="0"/>
        <v>589</v>
      </c>
    </row>
    <row r="7" spans="1:14" ht="24.75" customHeight="1">
      <c r="A7" s="9" t="s">
        <v>2</v>
      </c>
      <c r="B7" s="23">
        <v>57</v>
      </c>
      <c r="C7" s="21">
        <v>39</v>
      </c>
      <c r="D7" s="20">
        <v>26</v>
      </c>
      <c r="E7" s="24">
        <v>37</v>
      </c>
      <c r="F7" s="23">
        <v>47</v>
      </c>
      <c r="G7" s="22">
        <v>35</v>
      </c>
      <c r="H7" s="21">
        <v>40</v>
      </c>
      <c r="I7" s="23">
        <v>30</v>
      </c>
      <c r="J7" s="25">
        <v>24</v>
      </c>
      <c r="K7" s="21">
        <v>16</v>
      </c>
      <c r="L7" s="21">
        <v>20</v>
      </c>
      <c r="M7" s="33">
        <v>21</v>
      </c>
      <c r="N7" s="39">
        <f t="shared" si="0"/>
        <v>392</v>
      </c>
    </row>
    <row r="8" spans="1:14" ht="24.75" customHeight="1">
      <c r="A8" s="9" t="s">
        <v>3</v>
      </c>
      <c r="B8" s="22">
        <v>13</v>
      </c>
      <c r="C8" s="21">
        <v>10</v>
      </c>
      <c r="D8" s="23">
        <v>15</v>
      </c>
      <c r="E8" s="21">
        <v>24</v>
      </c>
      <c r="F8" s="23">
        <v>12</v>
      </c>
      <c r="G8" s="23">
        <v>11</v>
      </c>
      <c r="H8" s="23">
        <f>16+1</f>
        <v>17</v>
      </c>
      <c r="I8" s="22">
        <v>16</v>
      </c>
      <c r="J8" s="22">
        <f>11+1</f>
        <v>12</v>
      </c>
      <c r="K8" s="23">
        <v>7</v>
      </c>
      <c r="L8" s="20">
        <v>11</v>
      </c>
      <c r="M8" s="32">
        <v>11</v>
      </c>
      <c r="N8" s="39">
        <f t="shared" si="0"/>
        <v>159</v>
      </c>
    </row>
    <row r="9" spans="1:14" ht="24.75" customHeight="1">
      <c r="A9" s="9" t="s">
        <v>4</v>
      </c>
      <c r="B9" s="23">
        <v>8</v>
      </c>
      <c r="C9" s="23">
        <v>11</v>
      </c>
      <c r="D9" s="23">
        <v>18</v>
      </c>
      <c r="E9" s="25">
        <v>4</v>
      </c>
      <c r="F9" s="21">
        <v>10</v>
      </c>
      <c r="G9" s="23">
        <v>10</v>
      </c>
      <c r="H9" s="22">
        <v>11</v>
      </c>
      <c r="I9" s="23">
        <v>7</v>
      </c>
      <c r="J9" s="21">
        <v>12</v>
      </c>
      <c r="K9" s="23">
        <v>12</v>
      </c>
      <c r="L9" s="22">
        <v>16</v>
      </c>
      <c r="M9" s="34">
        <v>15</v>
      </c>
      <c r="N9" s="39">
        <f t="shared" si="0"/>
        <v>134</v>
      </c>
    </row>
    <row r="10" spans="1:14" ht="24.75" customHeight="1">
      <c r="A10" s="9" t="s">
        <v>5</v>
      </c>
      <c r="B10" s="22">
        <v>5</v>
      </c>
      <c r="C10" s="21">
        <v>3</v>
      </c>
      <c r="D10" s="23">
        <v>3</v>
      </c>
      <c r="E10" s="23">
        <v>2</v>
      </c>
      <c r="F10" s="23">
        <v>2</v>
      </c>
      <c r="G10" s="23">
        <v>2</v>
      </c>
      <c r="H10" s="23">
        <v>4</v>
      </c>
      <c r="I10" s="23">
        <v>4</v>
      </c>
      <c r="J10" s="23">
        <v>1</v>
      </c>
      <c r="K10" s="21">
        <v>3</v>
      </c>
      <c r="L10" s="21">
        <v>4</v>
      </c>
      <c r="M10" s="32">
        <v>6</v>
      </c>
      <c r="N10" s="39">
        <f t="shared" si="0"/>
        <v>39</v>
      </c>
    </row>
    <row r="11" spans="1:14" ht="24.75" customHeight="1">
      <c r="A11" s="9" t="s">
        <v>7</v>
      </c>
      <c r="B11" s="20">
        <f>1075+13</f>
        <v>1088</v>
      </c>
      <c r="C11" s="20">
        <f>933+5</f>
        <v>938</v>
      </c>
      <c r="D11" s="20">
        <f>1070+8</f>
        <v>1078</v>
      </c>
      <c r="E11" s="20">
        <f>1103+12</f>
        <v>1115</v>
      </c>
      <c r="F11" s="20">
        <f>1127+6</f>
        <v>1133</v>
      </c>
      <c r="G11" s="20">
        <f>1083+11</f>
        <v>1094</v>
      </c>
      <c r="H11" s="22">
        <f>1580+19</f>
        <v>1599</v>
      </c>
      <c r="I11" s="22">
        <f>1594+16</f>
        <v>1610</v>
      </c>
      <c r="J11" s="23">
        <f>1669+9</f>
        <v>1678</v>
      </c>
      <c r="K11" s="20">
        <f>1584+9</f>
        <v>1593</v>
      </c>
      <c r="L11" s="20">
        <f>1602+17</f>
        <v>1619</v>
      </c>
      <c r="M11" s="32">
        <f>1546+17</f>
        <v>1563</v>
      </c>
      <c r="N11" s="39">
        <f t="shared" si="0"/>
        <v>16108</v>
      </c>
    </row>
    <row r="12" spans="1:14" ht="24.75" customHeight="1">
      <c r="A12" s="9" t="s">
        <v>8</v>
      </c>
      <c r="B12" s="23">
        <f>60+1</f>
        <v>61</v>
      </c>
      <c r="C12" s="23">
        <v>55</v>
      </c>
      <c r="D12" s="21">
        <v>63</v>
      </c>
      <c r="E12" s="20">
        <f>49+1</f>
        <v>50</v>
      </c>
      <c r="F12" s="23">
        <f>54+1</f>
        <v>55</v>
      </c>
      <c r="G12" s="20">
        <v>66</v>
      </c>
      <c r="H12" s="22">
        <f>54+1</f>
        <v>55</v>
      </c>
      <c r="I12" s="22">
        <v>73</v>
      </c>
      <c r="J12" s="21">
        <v>56</v>
      </c>
      <c r="K12" s="21">
        <v>43</v>
      </c>
      <c r="L12" s="20">
        <f>38+1</f>
        <v>39</v>
      </c>
      <c r="M12" s="32">
        <v>37</v>
      </c>
      <c r="N12" s="39">
        <f t="shared" si="0"/>
        <v>653</v>
      </c>
    </row>
    <row r="13" spans="1:14" ht="24.75" customHeight="1">
      <c r="A13" s="9" t="s">
        <v>9</v>
      </c>
      <c r="B13" s="22">
        <v>13</v>
      </c>
      <c r="C13" s="23">
        <v>18</v>
      </c>
      <c r="D13" s="23">
        <v>9</v>
      </c>
      <c r="E13" s="23">
        <v>23</v>
      </c>
      <c r="F13" s="23">
        <f>22+2</f>
        <v>24</v>
      </c>
      <c r="G13" s="23">
        <v>25</v>
      </c>
      <c r="H13" s="22">
        <v>31</v>
      </c>
      <c r="I13" s="22">
        <v>19</v>
      </c>
      <c r="J13" s="22">
        <v>17</v>
      </c>
      <c r="K13" s="21">
        <f>24+2</f>
        <v>26</v>
      </c>
      <c r="L13" s="21">
        <v>17</v>
      </c>
      <c r="M13" s="32">
        <v>21</v>
      </c>
      <c r="N13" s="39">
        <f t="shared" si="0"/>
        <v>243</v>
      </c>
    </row>
    <row r="14" spans="1:14" ht="24.75" customHeight="1">
      <c r="A14" s="9" t="s">
        <v>10</v>
      </c>
      <c r="B14" s="20">
        <f>354+4</f>
        <v>358</v>
      </c>
      <c r="C14" s="20">
        <f>300+3</f>
        <v>303</v>
      </c>
      <c r="D14" s="20">
        <f>367+1</f>
        <v>368</v>
      </c>
      <c r="E14" s="20">
        <f>375+1</f>
        <v>376</v>
      </c>
      <c r="F14" s="21">
        <f>383+4</f>
        <v>387</v>
      </c>
      <c r="G14" s="20">
        <f>342+3</f>
        <v>345</v>
      </c>
      <c r="H14" s="20">
        <f>321+3</f>
        <v>324</v>
      </c>
      <c r="I14" s="20">
        <f>399+2</f>
        <v>401</v>
      </c>
      <c r="J14" s="20">
        <f>359+3</f>
        <v>362</v>
      </c>
      <c r="K14" s="20">
        <f>326+2</f>
        <v>328</v>
      </c>
      <c r="L14" s="20">
        <f>314+3</f>
        <v>317</v>
      </c>
      <c r="M14" s="35">
        <f>303+3</f>
        <v>306</v>
      </c>
      <c r="N14" s="39">
        <f t="shared" si="0"/>
        <v>4175</v>
      </c>
    </row>
    <row r="15" spans="1:14" ht="24.75" customHeight="1">
      <c r="A15" s="9" t="s">
        <v>11</v>
      </c>
      <c r="B15" s="20">
        <v>91</v>
      </c>
      <c r="C15" s="20">
        <v>72</v>
      </c>
      <c r="D15" s="23">
        <f>96+3</f>
        <v>99</v>
      </c>
      <c r="E15" s="20">
        <f>94+2</f>
        <v>96</v>
      </c>
      <c r="F15" s="21">
        <f>109+1</f>
        <v>110</v>
      </c>
      <c r="G15" s="23">
        <f>76+1</f>
        <v>77</v>
      </c>
      <c r="H15" s="22">
        <f>106+2</f>
        <v>108</v>
      </c>
      <c r="I15" s="22">
        <v>88</v>
      </c>
      <c r="J15" s="23">
        <f>116+1</f>
        <v>117</v>
      </c>
      <c r="K15" s="23">
        <f>78+2</f>
        <v>80</v>
      </c>
      <c r="L15" s="22">
        <f>82+1</f>
        <v>83</v>
      </c>
      <c r="M15" s="34">
        <v>81</v>
      </c>
      <c r="N15" s="39">
        <f t="shared" si="0"/>
        <v>1102</v>
      </c>
    </row>
    <row r="16" spans="1:14" ht="24.75" customHeight="1">
      <c r="A16" s="9" t="s">
        <v>12</v>
      </c>
      <c r="B16" s="23">
        <v>11</v>
      </c>
      <c r="C16" s="23">
        <f>4+1</f>
        <v>5</v>
      </c>
      <c r="D16" s="21">
        <v>9</v>
      </c>
      <c r="E16" s="22">
        <v>22</v>
      </c>
      <c r="F16" s="23">
        <v>12</v>
      </c>
      <c r="G16" s="23">
        <v>11</v>
      </c>
      <c r="H16" s="22">
        <v>13</v>
      </c>
      <c r="I16" s="22">
        <f>14+1</f>
        <v>15</v>
      </c>
      <c r="J16" s="22">
        <f>9+1</f>
        <v>10</v>
      </c>
      <c r="K16" s="23">
        <v>1</v>
      </c>
      <c r="L16" s="22">
        <v>1</v>
      </c>
      <c r="M16" s="34">
        <v>0</v>
      </c>
      <c r="N16" s="39">
        <f t="shared" si="0"/>
        <v>110</v>
      </c>
    </row>
    <row r="17" spans="1:14" ht="24.75" customHeight="1">
      <c r="A17" s="9" t="s">
        <v>13</v>
      </c>
      <c r="B17" s="21">
        <v>54</v>
      </c>
      <c r="C17" s="20">
        <f>64+1</f>
        <v>65</v>
      </c>
      <c r="D17" s="22">
        <v>75</v>
      </c>
      <c r="E17" s="20">
        <v>88</v>
      </c>
      <c r="F17" s="21">
        <f>82+2</f>
        <v>84</v>
      </c>
      <c r="G17" s="20">
        <v>79</v>
      </c>
      <c r="H17" s="20">
        <v>73</v>
      </c>
      <c r="I17" s="22">
        <v>76</v>
      </c>
      <c r="J17" s="20">
        <v>66</v>
      </c>
      <c r="K17" s="20">
        <f>85+1</f>
        <v>86</v>
      </c>
      <c r="L17" s="20">
        <f>76+1</f>
        <v>77</v>
      </c>
      <c r="M17" s="32">
        <v>78</v>
      </c>
      <c r="N17" s="39">
        <f t="shared" si="0"/>
        <v>901</v>
      </c>
    </row>
    <row r="18" spans="1:14" ht="24.75" customHeight="1">
      <c r="A18" s="10" t="s">
        <v>14</v>
      </c>
      <c r="B18" s="23">
        <v>60</v>
      </c>
      <c r="C18" s="21">
        <v>59</v>
      </c>
      <c r="D18" s="23">
        <v>57</v>
      </c>
      <c r="E18" s="21">
        <v>47</v>
      </c>
      <c r="F18" s="21">
        <v>42</v>
      </c>
      <c r="G18" s="23">
        <v>57</v>
      </c>
      <c r="H18" s="23">
        <v>67</v>
      </c>
      <c r="I18" s="23">
        <f>107+1</f>
        <v>108</v>
      </c>
      <c r="J18" s="21">
        <f>45+1</f>
        <v>46</v>
      </c>
      <c r="K18" s="23">
        <v>89</v>
      </c>
      <c r="L18" s="23">
        <v>54</v>
      </c>
      <c r="M18" s="34">
        <v>41</v>
      </c>
      <c r="N18" s="39">
        <f t="shared" si="0"/>
        <v>727</v>
      </c>
    </row>
    <row r="19" spans="1:14" ht="24.75" customHeight="1">
      <c r="A19" s="14" t="s">
        <v>6</v>
      </c>
      <c r="B19" s="26">
        <v>4</v>
      </c>
      <c r="C19" s="27">
        <v>6</v>
      </c>
      <c r="D19" s="27">
        <v>5</v>
      </c>
      <c r="E19" s="27">
        <v>0</v>
      </c>
      <c r="F19" s="26">
        <v>3</v>
      </c>
      <c r="G19" s="28">
        <v>4</v>
      </c>
      <c r="H19" s="29">
        <v>4</v>
      </c>
      <c r="I19" s="29">
        <v>1</v>
      </c>
      <c r="J19" s="28">
        <v>4</v>
      </c>
      <c r="K19" s="26">
        <v>1</v>
      </c>
      <c r="L19" s="26">
        <v>2</v>
      </c>
      <c r="M19" s="36">
        <v>3</v>
      </c>
      <c r="N19" s="40">
        <f t="shared" si="0"/>
        <v>37</v>
      </c>
    </row>
    <row r="20" ht="4.5" customHeight="1">
      <c r="A20" s="2"/>
    </row>
    <row r="21" spans="1:14" ht="11.25" customHeight="1">
      <c r="A21" s="41" t="s">
        <v>29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ht="11.25" customHeight="1">
      <c r="A22" s="4"/>
    </row>
  </sheetData>
  <sheetProtection/>
  <mergeCells count="2">
    <mergeCell ref="A21:N21"/>
    <mergeCell ref="A1:N1"/>
  </mergeCells>
  <printOptions horizontalCentered="1"/>
  <pageMargins left="0.75" right="0.75" top="1" bottom="0.25" header="0.5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ADHS/BPHS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clare torres</cp:lastModifiedBy>
  <cp:lastPrinted>2012-07-03T21:24:21Z</cp:lastPrinted>
  <dcterms:created xsi:type="dcterms:W3CDTF">2003-05-29T00:19:51Z</dcterms:created>
  <dcterms:modified xsi:type="dcterms:W3CDTF">2012-07-30T19:06:31Z</dcterms:modified>
  <cp:category/>
  <cp:version/>
  <cp:contentType/>
  <cp:contentStatus/>
</cp:coreProperties>
</file>